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ar\OneDrive\Desktop\documents\raportari bursa ALTUR SA\2025\"/>
    </mc:Choice>
  </mc:AlternateContent>
  <bookViews>
    <workbookView xWindow="0" yWindow="0" windowWidth="20496" windowHeight="7620"/>
  </bookViews>
  <sheets>
    <sheet name="PROIECT_BVC2026" sheetId="1" r:id="rId1"/>
  </sheets>
  <calcPr calcId="162913"/>
</workbook>
</file>

<file path=xl/calcChain.xml><?xml version="1.0" encoding="utf-8"?>
<calcChain xmlns="http://schemas.openxmlformats.org/spreadsheetml/2006/main">
  <c r="E19" i="1" l="1"/>
  <c r="E17" i="1" s="1"/>
  <c r="D21" i="1" l="1"/>
  <c r="F19" i="1"/>
  <c r="F17" i="1" s="1"/>
  <c r="G19" i="1"/>
  <c r="G17" i="1" s="1"/>
  <c r="H19" i="1"/>
  <c r="H17" i="1" s="1"/>
  <c r="D12" i="1"/>
  <c r="D10" i="1" s="1"/>
  <c r="D40" i="1" s="1"/>
  <c r="F12" i="1"/>
  <c r="F10" i="1" s="1"/>
  <c r="G12" i="1"/>
  <c r="H12" i="1"/>
  <c r="H10" i="1" s="1"/>
  <c r="E12" i="1"/>
  <c r="E10" i="1"/>
  <c r="E37" i="1"/>
  <c r="D34" i="1"/>
  <c r="F26" i="1"/>
  <c r="G26" i="1"/>
  <c r="H26" i="1"/>
  <c r="E26" i="1"/>
  <c r="D13" i="1"/>
  <c r="D19" i="1" l="1"/>
  <c r="G10" i="1"/>
  <c r="G22" i="1" l="1"/>
  <c r="F22" i="1"/>
  <c r="E22" i="1"/>
  <c r="H22" i="1" l="1"/>
  <c r="D54" i="1"/>
  <c r="D68" i="1" l="1"/>
  <c r="F52" i="1"/>
  <c r="G52" i="1"/>
  <c r="H52" i="1"/>
  <c r="E52" i="1"/>
  <c r="D52" i="1" l="1"/>
  <c r="F24" i="1" l="1"/>
  <c r="G24" i="1"/>
  <c r="H24" i="1"/>
  <c r="D25" i="1"/>
  <c r="E24" i="1" l="1"/>
  <c r="D26" i="1"/>
  <c r="D24" i="1" s="1"/>
  <c r="C71" i="1" l="1"/>
  <c r="C70" i="1"/>
  <c r="C69" i="1"/>
  <c r="C65" i="1"/>
  <c r="H62" i="1"/>
  <c r="G62" i="1"/>
  <c r="G61" i="1" s="1"/>
  <c r="F62" i="1"/>
  <c r="E62" i="1"/>
  <c r="E61" i="1" s="1"/>
  <c r="H61" i="1"/>
  <c r="F61" i="1"/>
  <c r="D61" i="1"/>
  <c r="C61" i="1"/>
  <c r="C52" i="1" s="1"/>
  <c r="C42" i="1"/>
  <c r="C33" i="1"/>
  <c r="C24" i="1"/>
  <c r="C12" i="1"/>
  <c r="C10" i="1" s="1"/>
  <c r="C19" i="1" l="1"/>
  <c r="C17" i="1" s="1"/>
  <c r="E65" i="1"/>
  <c r="C40" i="1"/>
  <c r="D65" i="1"/>
  <c r="C41" i="1"/>
  <c r="H65" i="1"/>
  <c r="F65" i="1" l="1"/>
  <c r="G65" i="1"/>
  <c r="D42" i="1" l="1"/>
  <c r="G37" i="1"/>
  <c r="F37" i="1"/>
  <c r="H37" i="1" s="1"/>
  <c r="H42" i="1"/>
  <c r="F42" i="1"/>
  <c r="E42" i="1"/>
  <c r="G42" i="1"/>
  <c r="D33" i="1"/>
  <c r="D41" i="1" l="1"/>
  <c r="G33" i="1"/>
  <c r="F33" i="1"/>
  <c r="E33" i="1"/>
  <c r="F40" i="1" l="1"/>
  <c r="G40" i="1"/>
  <c r="F41" i="1"/>
  <c r="H33" i="1"/>
  <c r="G41" i="1"/>
  <c r="E41" i="1" l="1"/>
  <c r="E40" i="1"/>
  <c r="H40" i="1" l="1"/>
  <c r="H41" i="1"/>
</calcChain>
</file>

<file path=xl/sharedStrings.xml><?xml version="1.0" encoding="utf-8"?>
<sst xmlns="http://schemas.openxmlformats.org/spreadsheetml/2006/main" count="98" uniqueCount="82">
  <si>
    <t>S.C. ALTUR SA</t>
  </si>
  <si>
    <t xml:space="preserve">DATA : </t>
  </si>
  <si>
    <t>INDICATORI</t>
  </si>
  <si>
    <t>Nr.</t>
  </si>
  <si>
    <t>Preliminat</t>
  </si>
  <si>
    <t>Din care :</t>
  </si>
  <si>
    <t>Rd</t>
  </si>
  <si>
    <t>ANUL 2021</t>
  </si>
  <si>
    <t>Trim I</t>
  </si>
  <si>
    <t>Trim II</t>
  </si>
  <si>
    <t>Trim.III</t>
  </si>
  <si>
    <t>Trim IV</t>
  </si>
  <si>
    <t>I. VENITURI TOTALE, din care:</t>
  </si>
  <si>
    <t>(rd.02+rd.05+rd.06)</t>
  </si>
  <si>
    <t>1. Venituri din exploatare, din care:</t>
  </si>
  <si>
    <t>a) Venituri din activitatea de baza</t>
  </si>
  <si>
    <t>b) Venituri din alte activităţi (vanzari marfuri)</t>
  </si>
  <si>
    <t>2. Venituri financiare</t>
  </si>
  <si>
    <t>3. Venituri exceptionale</t>
  </si>
  <si>
    <t>-</t>
  </si>
  <si>
    <t>II. CHELTUIELI TOTALE, din care:</t>
  </si>
  <si>
    <t xml:space="preserve">    (rd.08+rd.25+rd.26)</t>
  </si>
  <si>
    <t xml:space="preserve">1. Cheltuieli pentru exploatare total, </t>
  </si>
  <si>
    <t xml:space="preserve">    din care: </t>
  </si>
  <si>
    <t>a) Cheltuieli cu materii prime si materiale              consumabile</t>
  </si>
  <si>
    <t>b) Cheltuieli cu marfurile</t>
  </si>
  <si>
    <t>c) Cheltuieli privind energia si gaz metan</t>
  </si>
  <si>
    <t>d) Cheltuieli cu personalul, din care:</t>
  </si>
  <si>
    <t xml:space="preserve">   - salarii brute , colaboratori, tichete</t>
  </si>
  <si>
    <t xml:space="preserve">   - cheltuieli cu contrib.pt munca (2,25%)</t>
  </si>
  <si>
    <t>pag.1</t>
  </si>
  <si>
    <t xml:space="preserve">e) Cheltuieli de exploatare privind  </t>
  </si>
  <si>
    <t xml:space="preserve">    amortizarea si provizioanele</t>
  </si>
  <si>
    <t xml:space="preserve">f) Alte cheltuieli din exploatare, din care : </t>
  </si>
  <si>
    <t xml:space="preserve">- cheltuieli privind prestaţiile externe </t>
  </si>
  <si>
    <t>17</t>
  </si>
  <si>
    <t>- cheltuieli cu alte impozite,taxe,varsaminte</t>
  </si>
  <si>
    <t>18</t>
  </si>
  <si>
    <t xml:space="preserve">  -  cheltuieli cu tichete cadou</t>
  </si>
  <si>
    <t xml:space="preserve">   - alte cheltuieli (ct. 658)</t>
  </si>
  <si>
    <t>2. Cheltuieli financiare</t>
  </si>
  <si>
    <t>3. Cheltuieli exceptionale</t>
  </si>
  <si>
    <t>III. REZULTAT BRUT  profit (pierdere),din care:(rd.01-rd07)</t>
  </si>
  <si>
    <t>Profit (pierdere) din exploatare</t>
  </si>
  <si>
    <t>Profit (pierdere) din activ. financiara</t>
  </si>
  <si>
    <t>IV. FOND DE REZERVA</t>
  </si>
  <si>
    <t>V. ACOPERIREA PIERDERILOR</t>
  </si>
  <si>
    <t xml:space="preserve">      DIN ANII  PRECEDENTI</t>
  </si>
  <si>
    <t>VI. IMPOZIT PE PROFIT</t>
  </si>
  <si>
    <t>VII. PROFITUL DE REPARTIZAT,   din care:</t>
  </si>
  <si>
    <t>1.Fondul de participare a salariatilor la profit.</t>
  </si>
  <si>
    <t>2. Surse proprii de finantare</t>
  </si>
  <si>
    <t>3. Alte repartizari prevazute de lege , din care:</t>
  </si>
  <si>
    <r>
      <t>-</t>
    </r>
    <r>
      <rPr>
        <sz val="7"/>
        <rFont val="Times New Roman"/>
        <family val="1"/>
      </rPr>
      <t xml:space="preserve">          </t>
    </r>
    <r>
      <rPr>
        <b/>
        <sz val="12"/>
        <rFont val="Times New Roman"/>
        <family val="1"/>
      </rPr>
      <t xml:space="preserve">dividende cuvenite actionari </t>
    </r>
  </si>
  <si>
    <t>VIII. SURSE DE FINANTARE A INVESTITIILOR, din care:</t>
  </si>
  <si>
    <t>1.Surse proprii (amortizare)</t>
  </si>
  <si>
    <t>pag.2</t>
  </si>
  <si>
    <t>2. Credite bancare:</t>
  </si>
  <si>
    <t xml:space="preserve">   - intern</t>
  </si>
  <si>
    <t xml:space="preserve">   - extern</t>
  </si>
  <si>
    <t xml:space="preserve"> </t>
  </si>
  <si>
    <t>3. Alte surse (leasing financiar/credit furnizor)</t>
  </si>
  <si>
    <t>IX. CHELTUIELI PENTRU INVESTITII,</t>
  </si>
  <si>
    <t xml:space="preserve">     din care:</t>
  </si>
  <si>
    <t>1. Investiţii inclusiv investiţii in curs la finele anului</t>
  </si>
  <si>
    <t>2. Rambursări de rate aferente creditelor pentru investiţii, inclusiv rate leasing,rate credit furnizor:</t>
  </si>
  <si>
    <t xml:space="preserve">   - interne</t>
  </si>
  <si>
    <t xml:space="preserve">   - externe</t>
  </si>
  <si>
    <t>X. REZERVE, din care:</t>
  </si>
  <si>
    <t>1. Rezerve legale</t>
  </si>
  <si>
    <t xml:space="preserve">2. Rezerve statutare </t>
  </si>
  <si>
    <t xml:space="preserve">3. Alte rezerve </t>
  </si>
  <si>
    <t>XI. CIFRA DE AFACERI</t>
  </si>
  <si>
    <t xml:space="preserve">                        DIRECTOR GENERAL                                                                 </t>
  </si>
  <si>
    <t xml:space="preserve"> SEF DEPARTAMENT FINANCIAR</t>
  </si>
  <si>
    <t xml:space="preserve">                                 Ec. Burca Sergiu                                                                           </t>
  </si>
  <si>
    <t>pag.3</t>
  </si>
  <si>
    <t xml:space="preserve">       Ec. Popescu Mioara Luminita</t>
  </si>
  <si>
    <t>2. Din fonduri PNRR</t>
  </si>
  <si>
    <t xml:space="preserve">                                    BUGETUL  ACTIVITĂŢII GENERALE PE ANUL 2026 - PROIECT</t>
  </si>
  <si>
    <t>Prevederi BVC        ANUL 2026</t>
  </si>
  <si>
    <t>CUI: RO 1520249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</si>
</sst>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3" fontId="1" fillId="0" borderId="0" xfId="0" applyNumberFormat="1" applyFont="1"/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3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14" fontId="2" fillId="0" borderId="0" xfId="0" applyNumberFormat="1" applyFont="1"/>
    <xf numFmtId="3" fontId="6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3" fontId="1" fillId="2" borderId="3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1"/>
  <sheetViews>
    <sheetView tabSelected="1" topLeftCell="A49" zoomScaleNormal="100" workbookViewId="0">
      <selection activeCell="E42" sqref="E42:H42"/>
    </sheetView>
  </sheetViews>
  <sheetFormatPr defaultRowHeight="13.2" x14ac:dyDescent="0.25"/>
  <cols>
    <col min="1" max="1" width="50.109375" customWidth="1"/>
    <col min="2" max="2" width="6.33203125" customWidth="1"/>
    <col min="3" max="3" width="12.6640625" hidden="1" customWidth="1"/>
    <col min="4" max="4" width="13.33203125" customWidth="1"/>
    <col min="5" max="5" width="11.6640625" customWidth="1"/>
    <col min="6" max="6" width="12.44140625" customWidth="1"/>
    <col min="7" max="7" width="13.44140625" customWidth="1"/>
    <col min="8" max="8" width="12.6640625" customWidth="1"/>
    <col min="9" max="9" width="13" customWidth="1"/>
    <col min="10" max="10" width="12.109375" bestFit="1" customWidth="1"/>
    <col min="11" max="11" width="14.88671875" customWidth="1"/>
    <col min="12" max="12" width="14.109375" customWidth="1"/>
    <col min="13" max="13" width="12.88671875" customWidth="1"/>
    <col min="14" max="14" width="12.21875" customWidth="1"/>
  </cols>
  <sheetData>
    <row r="1" spans="1:14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5.6" x14ac:dyDescent="0.3">
      <c r="A2" s="1" t="s">
        <v>81</v>
      </c>
      <c r="B2" s="1"/>
      <c r="C2" s="1"/>
      <c r="D2" s="1"/>
      <c r="E2" s="1"/>
      <c r="F2" s="1"/>
      <c r="G2" s="1" t="s">
        <v>1</v>
      </c>
      <c r="H2" s="31">
        <v>46049</v>
      </c>
      <c r="I2" s="1"/>
      <c r="J2" s="1"/>
    </row>
    <row r="3" spans="1:14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5.6" x14ac:dyDescent="0.3">
      <c r="A4" s="40" t="s">
        <v>79</v>
      </c>
      <c r="B4" s="40"/>
      <c r="C4" s="40"/>
      <c r="D4" s="40"/>
      <c r="E4" s="40"/>
      <c r="F4" s="40"/>
      <c r="G4" s="40"/>
      <c r="H4" s="1"/>
      <c r="I4" s="1"/>
      <c r="J4" s="1"/>
    </row>
    <row r="5" spans="1:1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ht="15.6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ht="15.6" x14ac:dyDescent="0.3">
      <c r="A7" s="41" t="s">
        <v>2</v>
      </c>
      <c r="B7" s="2" t="s">
        <v>3</v>
      </c>
      <c r="C7" s="3" t="s">
        <v>4</v>
      </c>
      <c r="D7" s="42" t="s">
        <v>80</v>
      </c>
      <c r="E7" s="41" t="s">
        <v>5</v>
      </c>
      <c r="F7" s="41"/>
      <c r="G7" s="41"/>
      <c r="H7" s="41"/>
      <c r="I7" s="1"/>
      <c r="J7" s="1"/>
    </row>
    <row r="8" spans="1:14" ht="37.5" customHeight="1" x14ac:dyDescent="0.3">
      <c r="A8" s="41"/>
      <c r="B8" s="2" t="s">
        <v>6</v>
      </c>
      <c r="C8" s="4" t="s">
        <v>7</v>
      </c>
      <c r="D8" s="42"/>
      <c r="E8" s="2" t="s">
        <v>8</v>
      </c>
      <c r="F8" s="2" t="s">
        <v>9</v>
      </c>
      <c r="G8" s="2" t="s">
        <v>10</v>
      </c>
      <c r="H8" s="2" t="s">
        <v>11</v>
      </c>
      <c r="I8" s="1"/>
      <c r="J8" s="1"/>
    </row>
    <row r="9" spans="1:14" ht="15.6" x14ac:dyDescent="0.3">
      <c r="A9" s="5">
        <v>1</v>
      </c>
      <c r="B9" s="6">
        <v>2</v>
      </c>
      <c r="C9" s="7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1"/>
      <c r="J9" s="1"/>
    </row>
    <row r="10" spans="1:14" ht="15.6" x14ac:dyDescent="0.3">
      <c r="A10" s="8" t="s">
        <v>12</v>
      </c>
      <c r="B10" s="42">
        <v>1</v>
      </c>
      <c r="C10" s="43">
        <f>C12+C15</f>
        <v>0</v>
      </c>
      <c r="D10" s="43">
        <f>D12+D15</f>
        <v>103959908</v>
      </c>
      <c r="E10" s="44">
        <f>E12+E15</f>
        <v>24425292</v>
      </c>
      <c r="F10" s="44">
        <f t="shared" ref="F10:H10" si="0">F12+F15</f>
        <v>25668480</v>
      </c>
      <c r="G10" s="44">
        <f t="shared" si="0"/>
        <v>26705630</v>
      </c>
      <c r="H10" s="44">
        <f t="shared" si="0"/>
        <v>27160506</v>
      </c>
      <c r="I10" s="9"/>
      <c r="J10" s="1"/>
    </row>
    <row r="11" spans="1:14" ht="15.6" x14ac:dyDescent="0.3">
      <c r="A11" s="10" t="s">
        <v>13</v>
      </c>
      <c r="B11" s="42"/>
      <c r="C11" s="43"/>
      <c r="D11" s="43"/>
      <c r="E11" s="44"/>
      <c r="F11" s="44"/>
      <c r="G11" s="44"/>
      <c r="H11" s="44"/>
      <c r="I11" s="9"/>
      <c r="J11" s="9"/>
      <c r="K11" s="9"/>
      <c r="L11" s="9"/>
      <c r="M11" s="9"/>
      <c r="N11" s="24"/>
    </row>
    <row r="12" spans="1:14" ht="15.6" x14ac:dyDescent="0.3">
      <c r="A12" s="11" t="s">
        <v>14</v>
      </c>
      <c r="B12" s="2">
        <v>2</v>
      </c>
      <c r="C12" s="12">
        <f t="shared" ref="C12" si="1">C13+C14</f>
        <v>0</v>
      </c>
      <c r="D12" s="12">
        <f>D13+D14</f>
        <v>103276728</v>
      </c>
      <c r="E12" s="12">
        <f>E13+E14</f>
        <v>24256912</v>
      </c>
      <c r="F12" s="39">
        <f t="shared" ref="F12:H12" si="2">F13+F14</f>
        <v>25498680</v>
      </c>
      <c r="G12" s="39">
        <f t="shared" si="2"/>
        <v>26535630</v>
      </c>
      <c r="H12" s="39">
        <f t="shared" si="2"/>
        <v>26985506</v>
      </c>
      <c r="I12" s="9"/>
      <c r="J12" s="9"/>
      <c r="K12" s="9"/>
      <c r="L12" s="9"/>
      <c r="M12" s="9"/>
    </row>
    <row r="13" spans="1:14" ht="23.25" customHeight="1" x14ac:dyDescent="0.3">
      <c r="A13" s="13" t="s">
        <v>15</v>
      </c>
      <c r="B13" s="2">
        <v>3</v>
      </c>
      <c r="C13" s="12"/>
      <c r="D13" s="14">
        <f>E13+F13+G13+H13</f>
        <v>103266086</v>
      </c>
      <c r="E13" s="12">
        <v>24255056</v>
      </c>
      <c r="F13" s="12">
        <v>25496380</v>
      </c>
      <c r="G13" s="12">
        <v>26532650</v>
      </c>
      <c r="H13" s="12">
        <v>26982000</v>
      </c>
      <c r="I13" s="9"/>
      <c r="J13" s="9"/>
    </row>
    <row r="14" spans="1:14" ht="15.6" x14ac:dyDescent="0.3">
      <c r="A14" s="13" t="s">
        <v>16</v>
      </c>
      <c r="B14" s="2">
        <v>4</v>
      </c>
      <c r="C14" s="12"/>
      <c r="D14" s="12">
        <v>10642</v>
      </c>
      <c r="E14" s="12">
        <v>1856</v>
      </c>
      <c r="F14" s="12">
        <v>2300</v>
      </c>
      <c r="G14" s="12">
        <v>2980</v>
      </c>
      <c r="H14" s="12">
        <v>3506</v>
      </c>
      <c r="I14" s="9"/>
      <c r="J14" s="1"/>
    </row>
    <row r="15" spans="1:14" ht="15.6" x14ac:dyDescent="0.3">
      <c r="A15" s="13" t="s">
        <v>17</v>
      </c>
      <c r="B15" s="2">
        <v>5</v>
      </c>
      <c r="C15" s="12"/>
      <c r="D15" s="29">
        <v>683180</v>
      </c>
      <c r="E15" s="29">
        <v>168380</v>
      </c>
      <c r="F15" s="29">
        <v>169800</v>
      </c>
      <c r="G15" s="29">
        <v>170000</v>
      </c>
      <c r="H15" s="29">
        <v>175000</v>
      </c>
      <c r="I15" s="9"/>
      <c r="J15" s="1"/>
    </row>
    <row r="16" spans="1:14" ht="15.6" x14ac:dyDescent="0.3">
      <c r="A16" s="8" t="s">
        <v>18</v>
      </c>
      <c r="B16" s="2">
        <v>6</v>
      </c>
      <c r="C16" s="15" t="s">
        <v>19</v>
      </c>
      <c r="D16" s="12"/>
      <c r="E16" s="16" t="s">
        <v>19</v>
      </c>
      <c r="F16" s="16" t="s">
        <v>19</v>
      </c>
      <c r="G16" s="12"/>
      <c r="H16" s="12"/>
      <c r="I16" s="9"/>
      <c r="J16" s="1"/>
    </row>
    <row r="17" spans="1:14" ht="15.6" x14ac:dyDescent="0.3">
      <c r="A17" s="8" t="s">
        <v>20</v>
      </c>
      <c r="B17" s="42">
        <v>7</v>
      </c>
      <c r="C17" s="43">
        <f t="shared" ref="C17" si="3">C19+C38</f>
        <v>0</v>
      </c>
      <c r="D17" s="43">
        <v>102711063</v>
      </c>
      <c r="E17" s="44">
        <f>E19+E38</f>
        <v>24853950.359999999</v>
      </c>
      <c r="F17" s="44">
        <f>F19+F38</f>
        <v>25432084.75</v>
      </c>
      <c r="G17" s="44">
        <f t="shared" ref="F17:H17" si="4">G19+G38</f>
        <v>26091073.530000001</v>
      </c>
      <c r="H17" s="44">
        <f t="shared" si="4"/>
        <v>26333954.359999999</v>
      </c>
      <c r="I17" s="9"/>
      <c r="J17" s="9"/>
    </row>
    <row r="18" spans="1:14" ht="15.6" x14ac:dyDescent="0.3">
      <c r="A18" s="17" t="s">
        <v>21</v>
      </c>
      <c r="B18" s="42"/>
      <c r="C18" s="43"/>
      <c r="D18" s="43"/>
      <c r="E18" s="44"/>
      <c r="F18" s="44"/>
      <c r="G18" s="44"/>
      <c r="H18" s="44"/>
      <c r="I18" s="9"/>
      <c r="J18" s="9"/>
      <c r="K18" s="9"/>
      <c r="L18" s="9"/>
      <c r="M18" s="9"/>
      <c r="N18" s="24"/>
    </row>
    <row r="19" spans="1:14" ht="15.6" x14ac:dyDescent="0.3">
      <c r="A19" s="8" t="s">
        <v>22</v>
      </c>
      <c r="B19" s="42">
        <v>8</v>
      </c>
      <c r="C19" s="43">
        <f t="shared" ref="C19" si="5">C21+C22+C23+C24+C31+C33</f>
        <v>0</v>
      </c>
      <c r="D19" s="43">
        <f>E19+F19+G19+H19</f>
        <v>100004060</v>
      </c>
      <c r="E19" s="44">
        <f>E21+E22+E23+E24+E31+E33</f>
        <v>24188947.359999999</v>
      </c>
      <c r="F19" s="44">
        <f t="shared" ref="F19:H19" si="6">F21+F22+F23+F24+F31+F33</f>
        <v>24765084.75</v>
      </c>
      <c r="G19" s="44">
        <f t="shared" si="6"/>
        <v>25406073.530000001</v>
      </c>
      <c r="H19" s="44">
        <f t="shared" si="6"/>
        <v>25643954.359999999</v>
      </c>
      <c r="I19" s="9"/>
      <c r="J19" s="9"/>
      <c r="K19" s="9"/>
      <c r="L19" s="9"/>
      <c r="M19" s="9"/>
    </row>
    <row r="20" spans="1:14" ht="15.6" x14ac:dyDescent="0.3">
      <c r="A20" s="11" t="s">
        <v>23</v>
      </c>
      <c r="B20" s="42"/>
      <c r="C20" s="43"/>
      <c r="D20" s="43"/>
      <c r="E20" s="44"/>
      <c r="F20" s="44"/>
      <c r="G20" s="44"/>
      <c r="H20" s="44"/>
      <c r="I20" s="9"/>
      <c r="J20" s="9"/>
      <c r="K20" s="9"/>
      <c r="L20" s="9"/>
      <c r="M20" s="9"/>
      <c r="N20" s="24"/>
    </row>
    <row r="21" spans="1:14" ht="31.2" x14ac:dyDescent="0.3">
      <c r="A21" s="11" t="s">
        <v>24</v>
      </c>
      <c r="B21" s="2">
        <v>9</v>
      </c>
      <c r="C21" s="18"/>
      <c r="D21" s="9">
        <f>E21+F21+G21+H21</f>
        <v>52692696</v>
      </c>
      <c r="E21" s="37">
        <v>12586868</v>
      </c>
      <c r="F21" s="37">
        <v>12982250</v>
      </c>
      <c r="G21" s="37">
        <v>13360778</v>
      </c>
      <c r="H21" s="37">
        <v>13762800</v>
      </c>
      <c r="I21" s="9"/>
      <c r="J21" s="9"/>
      <c r="K21" s="9"/>
      <c r="L21" s="9"/>
      <c r="M21" s="9"/>
    </row>
    <row r="22" spans="1:14" ht="15.6" x14ac:dyDescent="0.3">
      <c r="A22" s="13" t="s">
        <v>25</v>
      </c>
      <c r="B22" s="2">
        <v>10</v>
      </c>
      <c r="C22" s="12"/>
      <c r="D22" s="14">
        <v>11359</v>
      </c>
      <c r="E22" s="12">
        <f>D22*24/100</f>
        <v>2726.16</v>
      </c>
      <c r="F22" s="12">
        <f>D22*25/100</f>
        <v>2839.75</v>
      </c>
      <c r="G22" s="12">
        <f>D22*27/100</f>
        <v>3066.93</v>
      </c>
      <c r="H22" s="12">
        <f>D22-E22-F22-G22</f>
        <v>2726.1600000000003</v>
      </c>
      <c r="I22" s="9"/>
      <c r="J22" s="1"/>
      <c r="K22" s="1"/>
      <c r="L22" s="1"/>
      <c r="M22" s="1"/>
    </row>
    <row r="23" spans="1:14" ht="15.6" x14ac:dyDescent="0.3">
      <c r="A23" s="13" t="s">
        <v>26</v>
      </c>
      <c r="B23" s="2">
        <v>11</v>
      </c>
      <c r="C23" s="12"/>
      <c r="D23" s="14">
        <v>10873000</v>
      </c>
      <c r="E23" s="12">
        <v>2720000</v>
      </c>
      <c r="F23" s="12">
        <v>2700000</v>
      </c>
      <c r="G23" s="12">
        <v>2755000</v>
      </c>
      <c r="H23" s="12">
        <v>2698000</v>
      </c>
      <c r="I23" s="9"/>
      <c r="J23" s="1"/>
    </row>
    <row r="24" spans="1:14" ht="15.6" x14ac:dyDescent="0.3">
      <c r="A24" s="13" t="s">
        <v>27</v>
      </c>
      <c r="B24" s="2">
        <v>12</v>
      </c>
      <c r="C24" s="12">
        <f t="shared" ref="C24" si="7">C25+C26</f>
        <v>0</v>
      </c>
      <c r="D24" s="14">
        <f>D25+D26</f>
        <v>25122825</v>
      </c>
      <c r="E24" s="12">
        <f>E25+E26</f>
        <v>6114550</v>
      </c>
      <c r="F24" s="38">
        <f t="shared" ref="F24:H24" si="8">F25+F26</f>
        <v>6257700</v>
      </c>
      <c r="G24" s="38">
        <f t="shared" si="8"/>
        <v>6359950</v>
      </c>
      <c r="H24" s="38">
        <f t="shared" si="8"/>
        <v>6390625</v>
      </c>
      <c r="I24" s="9"/>
      <c r="J24" s="1"/>
    </row>
    <row r="25" spans="1:14" ht="15.6" x14ac:dyDescent="0.3">
      <c r="A25" s="13" t="s">
        <v>28</v>
      </c>
      <c r="B25" s="2">
        <v>13</v>
      </c>
      <c r="C25" s="12"/>
      <c r="D25" s="14">
        <f>E25+F25+G25+H25</f>
        <v>24570000</v>
      </c>
      <c r="E25" s="12">
        <v>5980000</v>
      </c>
      <c r="F25" s="12">
        <v>6120000</v>
      </c>
      <c r="G25" s="12">
        <v>6220000</v>
      </c>
      <c r="H25" s="12">
        <v>6250000</v>
      </c>
      <c r="I25" s="9"/>
      <c r="J25" s="1"/>
    </row>
    <row r="26" spans="1:14" ht="15.6" x14ac:dyDescent="0.3">
      <c r="A26" s="13" t="s">
        <v>29</v>
      </c>
      <c r="B26" s="2">
        <v>14</v>
      </c>
      <c r="C26" s="12"/>
      <c r="D26" s="14">
        <f>E26+F26+G26+H26</f>
        <v>552825</v>
      </c>
      <c r="E26" s="12">
        <f>E25*2.25/100</f>
        <v>134550</v>
      </c>
      <c r="F26" s="39">
        <f t="shared" ref="F26:H26" si="9">F25*2.25/100</f>
        <v>137700</v>
      </c>
      <c r="G26" s="39">
        <f t="shared" si="9"/>
        <v>139950</v>
      </c>
      <c r="H26" s="39">
        <f t="shared" si="9"/>
        <v>140625</v>
      </c>
      <c r="I26" s="9"/>
      <c r="J26" s="1"/>
    </row>
    <row r="27" spans="1:14" ht="15.6" x14ac:dyDescent="0.3">
      <c r="A27" s="1"/>
      <c r="B27" s="1"/>
      <c r="C27" s="9"/>
      <c r="D27" s="19" t="s">
        <v>30</v>
      </c>
      <c r="E27" s="9"/>
      <c r="F27" s="9"/>
      <c r="G27" s="9"/>
      <c r="H27" s="9"/>
      <c r="I27" s="1"/>
      <c r="J27" s="1"/>
    </row>
    <row r="28" spans="1:14" ht="15.6" x14ac:dyDescent="0.3">
      <c r="A28" s="1"/>
      <c r="B28" s="1"/>
      <c r="C28" s="9"/>
      <c r="D28" s="9"/>
      <c r="E28" s="9"/>
      <c r="F28" s="9"/>
      <c r="G28" s="9"/>
      <c r="H28" s="9"/>
      <c r="I28" s="1"/>
      <c r="J28" s="1"/>
    </row>
    <row r="29" spans="1:14" ht="15.6" x14ac:dyDescent="0.3">
      <c r="A29" s="1"/>
      <c r="B29" s="1"/>
      <c r="C29" s="9"/>
      <c r="D29" s="9"/>
      <c r="E29" s="9"/>
      <c r="F29" s="9"/>
      <c r="G29" s="9"/>
      <c r="H29" s="9"/>
      <c r="I29" s="1"/>
      <c r="J29" s="9"/>
      <c r="K29" s="9"/>
      <c r="L29" s="9"/>
      <c r="M29" s="9"/>
    </row>
    <row r="30" spans="1:14" ht="15.6" x14ac:dyDescent="0.3">
      <c r="A30" s="5">
        <v>1</v>
      </c>
      <c r="B30" s="6">
        <v>2</v>
      </c>
      <c r="C30" s="20">
        <v>2</v>
      </c>
      <c r="D30" s="21">
        <v>3</v>
      </c>
      <c r="E30" s="21">
        <v>4</v>
      </c>
      <c r="F30" s="21">
        <v>5</v>
      </c>
      <c r="G30" s="21">
        <v>6</v>
      </c>
      <c r="H30" s="21">
        <v>7</v>
      </c>
      <c r="I30" s="1"/>
      <c r="J30" s="9"/>
      <c r="K30" s="9"/>
      <c r="L30" s="9"/>
      <c r="M30" s="9"/>
    </row>
    <row r="31" spans="1:14" ht="15.6" x14ac:dyDescent="0.3">
      <c r="A31" s="8" t="s">
        <v>31</v>
      </c>
      <c r="B31" s="42">
        <v>15</v>
      </c>
      <c r="C31" s="22"/>
      <c r="D31" s="43">
        <v>6555000</v>
      </c>
      <c r="E31" s="44">
        <v>1625000</v>
      </c>
      <c r="F31" s="44">
        <v>1635000</v>
      </c>
      <c r="G31" s="44">
        <v>1645000</v>
      </c>
      <c r="H31" s="44">
        <v>1650000</v>
      </c>
      <c r="I31" s="1"/>
      <c r="J31" s="9"/>
      <c r="K31" s="9"/>
      <c r="L31" s="9"/>
      <c r="M31" s="9"/>
      <c r="N31" s="9"/>
    </row>
    <row r="32" spans="1:14" ht="15.6" x14ac:dyDescent="0.3">
      <c r="A32" s="11" t="s">
        <v>32</v>
      </c>
      <c r="B32" s="42"/>
      <c r="C32" s="18"/>
      <c r="D32" s="43"/>
      <c r="E32" s="44"/>
      <c r="F32" s="44"/>
      <c r="G32" s="44"/>
      <c r="H32" s="44"/>
      <c r="I32" s="9"/>
      <c r="J32" s="1"/>
    </row>
    <row r="33" spans="1:10" ht="15.6" x14ac:dyDescent="0.3">
      <c r="A33" s="11" t="s">
        <v>33</v>
      </c>
      <c r="B33" s="2">
        <v>16</v>
      </c>
      <c r="C33" s="12">
        <f t="shared" ref="C33" si="10">C34+C35+C36+C37</f>
        <v>0</v>
      </c>
      <c r="D33" s="12">
        <f>D34+D35+D36+D37</f>
        <v>4749180</v>
      </c>
      <c r="E33" s="12">
        <f>D33*24/100</f>
        <v>1139803.2</v>
      </c>
      <c r="F33" s="12">
        <f>D33*25/100</f>
        <v>1187295</v>
      </c>
      <c r="G33" s="12">
        <f>D33*27/100</f>
        <v>1282278.6000000001</v>
      </c>
      <c r="H33" s="12">
        <f>D33-E33-F33-G33</f>
        <v>1139803.1999999997</v>
      </c>
      <c r="I33" s="9"/>
      <c r="J33" s="1"/>
    </row>
    <row r="34" spans="1:10" ht="15.6" x14ac:dyDescent="0.3">
      <c r="A34" s="13" t="s">
        <v>34</v>
      </c>
      <c r="B34" s="2" t="s">
        <v>35</v>
      </c>
      <c r="C34" s="12"/>
      <c r="D34" s="34">
        <f>E34+F34+G34+H34</f>
        <v>1949000</v>
      </c>
      <c r="E34" s="12">
        <v>470000</v>
      </c>
      <c r="F34" s="12">
        <v>486000</v>
      </c>
      <c r="G34" s="12">
        <v>492000</v>
      </c>
      <c r="H34" s="12">
        <v>501000</v>
      </c>
      <c r="I34" s="9"/>
      <c r="J34" s="1"/>
    </row>
    <row r="35" spans="1:10" ht="15.6" x14ac:dyDescent="0.3">
      <c r="A35" s="13" t="s">
        <v>36</v>
      </c>
      <c r="B35" s="2" t="s">
        <v>37</v>
      </c>
      <c r="C35" s="12"/>
      <c r="D35" s="34">
        <v>931050</v>
      </c>
      <c r="E35" s="12">
        <v>228500</v>
      </c>
      <c r="F35" s="12">
        <v>229500</v>
      </c>
      <c r="G35" s="12">
        <v>232000</v>
      </c>
      <c r="H35" s="12">
        <v>241050</v>
      </c>
      <c r="I35" s="9"/>
      <c r="J35" s="1"/>
    </row>
    <row r="36" spans="1:10" ht="15.6" x14ac:dyDescent="0.3">
      <c r="A36" s="13" t="s">
        <v>38</v>
      </c>
      <c r="B36" s="2">
        <v>19</v>
      </c>
      <c r="C36" s="12"/>
      <c r="D36" s="34">
        <v>1607630</v>
      </c>
      <c r="E36" s="12">
        <v>385600</v>
      </c>
      <c r="F36" s="12">
        <v>392000</v>
      </c>
      <c r="G36" s="12">
        <v>405000</v>
      </c>
      <c r="H36" s="38">
        <v>425030</v>
      </c>
      <c r="I36" s="9"/>
      <c r="J36" s="1"/>
    </row>
    <row r="37" spans="1:10" ht="15.6" x14ac:dyDescent="0.3">
      <c r="A37" s="13" t="s">
        <v>39</v>
      </c>
      <c r="B37" s="2">
        <v>20</v>
      </c>
      <c r="C37" s="12"/>
      <c r="D37" s="34">
        <v>261500</v>
      </c>
      <c r="E37" s="29">
        <f>D37*24/100</f>
        <v>62760</v>
      </c>
      <c r="F37" s="29">
        <f>D37*25/100</f>
        <v>65375</v>
      </c>
      <c r="G37" s="29">
        <f>D37*27/100</f>
        <v>70605</v>
      </c>
      <c r="H37" s="38">
        <f>D37-E37-F37-G37</f>
        <v>62760</v>
      </c>
      <c r="I37" s="9"/>
      <c r="J37" s="1"/>
    </row>
    <row r="38" spans="1:10" ht="15.6" x14ac:dyDescent="0.3">
      <c r="A38" s="13" t="s">
        <v>40</v>
      </c>
      <c r="B38" s="2">
        <v>21</v>
      </c>
      <c r="C38" s="12"/>
      <c r="D38" s="34">
        <v>2707003</v>
      </c>
      <c r="E38" s="12">
        <v>665003</v>
      </c>
      <c r="F38" s="12">
        <v>667000</v>
      </c>
      <c r="G38" s="12">
        <v>685000</v>
      </c>
      <c r="H38" s="12">
        <v>690000</v>
      </c>
      <c r="I38" s="9"/>
      <c r="J38" s="1"/>
    </row>
    <row r="39" spans="1:10" ht="15.6" x14ac:dyDescent="0.3">
      <c r="A39" s="13" t="s">
        <v>41</v>
      </c>
      <c r="B39" s="2">
        <v>22</v>
      </c>
      <c r="C39" s="16"/>
      <c r="D39" s="16" t="s">
        <v>19</v>
      </c>
      <c r="E39" s="16" t="s">
        <v>19</v>
      </c>
      <c r="F39" s="16" t="s">
        <v>19</v>
      </c>
      <c r="G39" s="16" t="s">
        <v>19</v>
      </c>
      <c r="H39" s="16" t="s">
        <v>19</v>
      </c>
      <c r="I39" s="9"/>
      <c r="J39" s="1"/>
    </row>
    <row r="40" spans="1:10" ht="31.2" x14ac:dyDescent="0.3">
      <c r="A40" s="13" t="s">
        <v>42</v>
      </c>
      <c r="B40" s="2">
        <v>23</v>
      </c>
      <c r="C40" s="12">
        <f t="shared" ref="C40" si="11">C10-C17</f>
        <v>0</v>
      </c>
      <c r="D40" s="12">
        <f>D10-D17</f>
        <v>1248845</v>
      </c>
      <c r="E40" s="12">
        <f>E10-E17</f>
        <v>-428658.3599999994</v>
      </c>
      <c r="F40" s="12">
        <f>F10-F17</f>
        <v>236395.25</v>
      </c>
      <c r="G40" s="12">
        <f>G10-G17</f>
        <v>614556.46999999881</v>
      </c>
      <c r="H40" s="12">
        <f>H10-H17</f>
        <v>826551.6400000006</v>
      </c>
      <c r="I40" s="9"/>
      <c r="J40" s="1"/>
    </row>
    <row r="41" spans="1:10" ht="15.6" x14ac:dyDescent="0.3">
      <c r="A41" s="13" t="s">
        <v>43</v>
      </c>
      <c r="B41" s="2">
        <v>24</v>
      </c>
      <c r="C41" s="12">
        <f t="shared" ref="C41" si="12">C12-C19</f>
        <v>0</v>
      </c>
      <c r="D41" s="12">
        <f>D12-D19</f>
        <v>3272668</v>
      </c>
      <c r="E41" s="38">
        <f>E12-E19</f>
        <v>67964.640000000596</v>
      </c>
      <c r="F41" s="38">
        <f t="shared" ref="F41:H41" si="13">F12-F19</f>
        <v>733595.25</v>
      </c>
      <c r="G41" s="38">
        <f t="shared" si="13"/>
        <v>1129556.4699999988</v>
      </c>
      <c r="H41" s="38">
        <f t="shared" si="13"/>
        <v>1341551.6400000006</v>
      </c>
      <c r="I41" s="9"/>
      <c r="J41" s="1"/>
    </row>
    <row r="42" spans="1:10" ht="15.6" x14ac:dyDescent="0.3">
      <c r="A42" s="13" t="s">
        <v>44</v>
      </c>
      <c r="B42" s="2">
        <v>25</v>
      </c>
      <c r="C42" s="12">
        <f t="shared" ref="C42:D42" si="14">C15-C38</f>
        <v>0</v>
      </c>
      <c r="D42" s="12">
        <f t="shared" si="14"/>
        <v>-2023823</v>
      </c>
      <c r="E42" s="12">
        <f>E15-E38</f>
        <v>-496623</v>
      </c>
      <c r="F42" s="34">
        <f t="shared" ref="F42:H42" si="15">F15-F38</f>
        <v>-497200</v>
      </c>
      <c r="G42" s="34">
        <f t="shared" si="15"/>
        <v>-515000</v>
      </c>
      <c r="H42" s="34">
        <f t="shared" si="15"/>
        <v>-515000</v>
      </c>
      <c r="I42" s="9"/>
      <c r="J42" s="1"/>
    </row>
    <row r="43" spans="1:10" ht="14.25" customHeight="1" x14ac:dyDescent="0.3">
      <c r="A43" s="8" t="s">
        <v>45</v>
      </c>
      <c r="B43" s="2">
        <v>26</v>
      </c>
      <c r="C43" s="15"/>
      <c r="D43" s="12"/>
      <c r="E43" s="16" t="s">
        <v>19</v>
      </c>
      <c r="F43" s="16" t="s">
        <v>19</v>
      </c>
      <c r="G43" s="16" t="s">
        <v>19</v>
      </c>
      <c r="H43" s="16" t="s">
        <v>19</v>
      </c>
      <c r="I43" s="9"/>
      <c r="J43" s="1"/>
    </row>
    <row r="44" spans="1:10" ht="13.5" customHeight="1" x14ac:dyDescent="0.3">
      <c r="A44" s="8" t="s">
        <v>46</v>
      </c>
      <c r="B44" s="42">
        <v>27</v>
      </c>
      <c r="C44" s="22"/>
      <c r="D44" s="43"/>
      <c r="E44" s="44"/>
      <c r="F44" s="44"/>
      <c r="G44" s="44"/>
      <c r="H44" s="44"/>
      <c r="I44" s="9"/>
      <c r="J44" s="1"/>
    </row>
    <row r="45" spans="1:10" ht="15" customHeight="1" x14ac:dyDescent="0.3">
      <c r="A45" s="11" t="s">
        <v>47</v>
      </c>
      <c r="B45" s="42"/>
      <c r="C45" s="18"/>
      <c r="D45" s="43"/>
      <c r="E45" s="44"/>
      <c r="F45" s="44"/>
      <c r="G45" s="44"/>
      <c r="H45" s="44"/>
      <c r="I45" s="9"/>
      <c r="J45" s="1"/>
    </row>
    <row r="46" spans="1:10" ht="15.6" x14ac:dyDescent="0.3">
      <c r="A46" s="11" t="s">
        <v>48</v>
      </c>
      <c r="B46" s="2">
        <v>28</v>
      </c>
      <c r="C46" s="18">
        <v>-53580</v>
      </c>
      <c r="D46" s="12"/>
      <c r="E46" s="16"/>
      <c r="F46" s="16"/>
      <c r="G46" s="16"/>
      <c r="H46" s="16"/>
      <c r="I46" s="9"/>
      <c r="J46" s="1"/>
    </row>
    <row r="47" spans="1:10" ht="15.6" x14ac:dyDescent="0.3">
      <c r="A47" s="13" t="s">
        <v>49</v>
      </c>
      <c r="B47" s="2">
        <v>29</v>
      </c>
      <c r="C47" s="16"/>
      <c r="D47" s="16" t="s">
        <v>19</v>
      </c>
      <c r="E47" s="16"/>
      <c r="F47" s="16"/>
      <c r="G47" s="16"/>
      <c r="H47" s="16"/>
      <c r="I47" s="9"/>
      <c r="J47" s="1"/>
    </row>
    <row r="48" spans="1:10" ht="15.6" x14ac:dyDescent="0.3">
      <c r="A48" s="13" t="s">
        <v>50</v>
      </c>
      <c r="B48" s="2">
        <v>30</v>
      </c>
      <c r="C48" s="16"/>
      <c r="D48" s="16" t="s">
        <v>19</v>
      </c>
      <c r="E48" s="16"/>
      <c r="F48" s="16"/>
      <c r="G48" s="16"/>
      <c r="H48" s="16"/>
      <c r="I48" s="1"/>
      <c r="J48" s="1"/>
    </row>
    <row r="49" spans="1:10" ht="15.6" x14ac:dyDescent="0.3">
      <c r="A49" s="13" t="s">
        <v>51</v>
      </c>
      <c r="B49" s="2">
        <v>31</v>
      </c>
      <c r="C49" s="16"/>
      <c r="D49" s="16" t="s">
        <v>19</v>
      </c>
      <c r="E49" s="16"/>
      <c r="F49" s="16"/>
      <c r="G49" s="16"/>
      <c r="H49" s="16"/>
      <c r="I49" s="1"/>
      <c r="J49" s="1"/>
    </row>
    <row r="50" spans="1:10" ht="15.6" x14ac:dyDescent="0.3">
      <c r="A50" s="13" t="s">
        <v>52</v>
      </c>
      <c r="B50" s="2">
        <v>32</v>
      </c>
      <c r="C50" s="16"/>
      <c r="D50" s="16" t="s">
        <v>19</v>
      </c>
      <c r="E50" s="16"/>
      <c r="F50" s="16"/>
      <c r="G50" s="16"/>
      <c r="H50" s="16"/>
      <c r="I50" s="1"/>
      <c r="J50" s="1"/>
    </row>
    <row r="51" spans="1:10" ht="15.75" customHeight="1" x14ac:dyDescent="0.3">
      <c r="A51" s="23" t="s">
        <v>53</v>
      </c>
      <c r="B51" s="2">
        <v>33</v>
      </c>
      <c r="C51" s="15"/>
      <c r="D51" s="16" t="s">
        <v>19</v>
      </c>
      <c r="E51" s="16"/>
      <c r="F51" s="16"/>
      <c r="G51" s="16"/>
      <c r="H51" s="16"/>
      <c r="I51" s="1"/>
      <c r="J51" s="1"/>
    </row>
    <row r="52" spans="1:10" ht="15.6" x14ac:dyDescent="0.3">
      <c r="A52" s="45" t="s">
        <v>54</v>
      </c>
      <c r="B52" s="41">
        <v>34</v>
      </c>
      <c r="C52" s="43">
        <f t="shared" ref="C52" si="16">C54+C61+C64</f>
        <v>0</v>
      </c>
      <c r="D52" s="46">
        <f>E52+F52+G52+H52</f>
        <v>15462500</v>
      </c>
      <c r="E52" s="44">
        <f>E54+E55</f>
        <v>10532500</v>
      </c>
      <c r="F52" s="44">
        <f t="shared" ref="F52:H52" si="17">F54+F55</f>
        <v>1635000</v>
      </c>
      <c r="G52" s="44">
        <f t="shared" si="17"/>
        <v>1645000</v>
      </c>
      <c r="H52" s="44">
        <f t="shared" si="17"/>
        <v>1650000</v>
      </c>
      <c r="I52" s="1"/>
      <c r="J52" s="1"/>
    </row>
    <row r="53" spans="1:10" ht="13.5" customHeight="1" x14ac:dyDescent="0.3">
      <c r="A53" s="45"/>
      <c r="B53" s="41"/>
      <c r="C53" s="43"/>
      <c r="D53" s="46"/>
      <c r="E53" s="44"/>
      <c r="F53" s="44"/>
      <c r="G53" s="44"/>
      <c r="H53" s="44"/>
      <c r="I53" s="1"/>
      <c r="J53" s="1"/>
    </row>
    <row r="54" spans="1:10" ht="15.6" x14ac:dyDescent="0.3">
      <c r="A54" s="13" t="s">
        <v>55</v>
      </c>
      <c r="B54" s="2">
        <v>35</v>
      </c>
      <c r="C54" s="18"/>
      <c r="D54" s="12">
        <f>D31</f>
        <v>6555000</v>
      </c>
      <c r="E54" s="12">
        <v>1625000</v>
      </c>
      <c r="F54" s="12">
        <v>1635000</v>
      </c>
      <c r="G54" s="12">
        <v>1645000</v>
      </c>
      <c r="H54" s="12">
        <v>1650000</v>
      </c>
      <c r="I54" s="1"/>
      <c r="J54" s="1"/>
    </row>
    <row r="55" spans="1:10" ht="15.6" x14ac:dyDescent="0.3">
      <c r="A55" s="35" t="s">
        <v>78</v>
      </c>
      <c r="B55" s="36"/>
      <c r="C55" s="37"/>
      <c r="D55" s="37">
        <v>8907500</v>
      </c>
      <c r="E55" s="37">
        <v>8907500</v>
      </c>
      <c r="F55" s="37"/>
      <c r="G55" s="37"/>
      <c r="H55" s="37"/>
      <c r="I55" s="1"/>
      <c r="J55" s="1"/>
    </row>
    <row r="56" spans="1:10" ht="15.6" x14ac:dyDescent="0.3">
      <c r="A56" s="1"/>
      <c r="B56" s="1"/>
      <c r="C56" s="9"/>
      <c r="D56" s="24"/>
      <c r="E56" s="9"/>
      <c r="F56" s="9"/>
      <c r="G56" s="9"/>
      <c r="H56" s="9"/>
      <c r="I56" s="1"/>
      <c r="J56" s="1"/>
    </row>
    <row r="57" spans="1:10" ht="15.6" x14ac:dyDescent="0.3">
      <c r="A57" s="1"/>
      <c r="B57" s="1"/>
      <c r="C57" s="9"/>
      <c r="D57" s="19" t="s">
        <v>56</v>
      </c>
      <c r="E57" s="9"/>
      <c r="F57" s="9"/>
      <c r="G57" s="9"/>
      <c r="H57" s="9"/>
      <c r="I57" s="1"/>
      <c r="J57" s="1"/>
    </row>
    <row r="58" spans="1:10" ht="15.6" x14ac:dyDescent="0.3">
      <c r="A58" s="1"/>
      <c r="B58" s="1"/>
      <c r="C58" s="9"/>
      <c r="D58" s="24"/>
      <c r="E58" s="9"/>
      <c r="F58" s="9"/>
      <c r="G58" s="9"/>
      <c r="H58" s="9"/>
      <c r="I58" s="1"/>
      <c r="J58" s="1"/>
    </row>
    <row r="59" spans="1:10" ht="15.6" x14ac:dyDescent="0.3">
      <c r="A59" s="1"/>
      <c r="B59" s="1"/>
      <c r="C59" s="9"/>
      <c r="D59" s="9"/>
      <c r="E59" s="9"/>
      <c r="F59" s="9"/>
      <c r="G59" s="9"/>
      <c r="H59" s="9"/>
      <c r="I59" s="1"/>
      <c r="J59" s="1"/>
    </row>
    <row r="60" spans="1:10" ht="15.6" x14ac:dyDescent="0.3">
      <c r="A60" s="6">
        <v>1</v>
      </c>
      <c r="B60" s="6">
        <v>2</v>
      </c>
      <c r="C60" s="21">
        <v>2</v>
      </c>
      <c r="D60" s="21">
        <v>3</v>
      </c>
      <c r="E60" s="21">
        <v>4</v>
      </c>
      <c r="F60" s="21">
        <v>5</v>
      </c>
      <c r="G60" s="21">
        <v>6</v>
      </c>
      <c r="H60" s="21">
        <v>7</v>
      </c>
      <c r="I60" s="1"/>
      <c r="J60" s="1"/>
    </row>
    <row r="61" spans="1:10" ht="15.6" x14ac:dyDescent="0.3">
      <c r="A61" s="13" t="s">
        <v>57</v>
      </c>
      <c r="B61" s="2">
        <v>35</v>
      </c>
      <c r="C61" s="14">
        <f t="shared" ref="C61:H61" si="18">C62+C63</f>
        <v>0</v>
      </c>
      <c r="D61" s="12">
        <f t="shared" si="18"/>
        <v>0</v>
      </c>
      <c r="E61" s="12">
        <f t="shared" si="18"/>
        <v>0</v>
      </c>
      <c r="F61" s="12">
        <f t="shared" si="18"/>
        <v>0</v>
      </c>
      <c r="G61" s="12">
        <f t="shared" si="18"/>
        <v>0</v>
      </c>
      <c r="H61" s="12">
        <f t="shared" si="18"/>
        <v>0</v>
      </c>
      <c r="I61" s="1"/>
      <c r="J61" s="1"/>
    </row>
    <row r="62" spans="1:10" ht="15.6" x14ac:dyDescent="0.3">
      <c r="A62" s="13" t="s">
        <v>58</v>
      </c>
      <c r="B62" s="2">
        <v>36</v>
      </c>
      <c r="C62" s="14"/>
      <c r="D62" s="12">
        <v>0</v>
      </c>
      <c r="E62" s="12">
        <f>D62*0.25</f>
        <v>0</v>
      </c>
      <c r="F62" s="12">
        <f>D62*0.25</f>
        <v>0</v>
      </c>
      <c r="G62" s="12">
        <f>D62*0.25</f>
        <v>0</v>
      </c>
      <c r="H62" s="12">
        <f>D62*0.25</f>
        <v>0</v>
      </c>
      <c r="I62" s="1"/>
      <c r="J62" s="1"/>
    </row>
    <row r="63" spans="1:10" ht="15.6" x14ac:dyDescent="0.3">
      <c r="A63" s="13" t="s">
        <v>59</v>
      </c>
      <c r="B63" s="2">
        <v>37</v>
      </c>
      <c r="C63" s="16"/>
      <c r="D63" s="16"/>
      <c r="E63" s="16"/>
      <c r="F63" s="16"/>
      <c r="G63" s="16"/>
      <c r="H63" s="16"/>
      <c r="I63" s="1"/>
      <c r="J63" s="1"/>
    </row>
    <row r="64" spans="1:10" ht="15.6" x14ac:dyDescent="0.3">
      <c r="A64" s="8" t="s">
        <v>61</v>
      </c>
      <c r="B64" s="2">
        <v>38</v>
      </c>
      <c r="C64" s="22"/>
      <c r="D64" s="14"/>
      <c r="E64" s="12"/>
      <c r="F64" s="12"/>
      <c r="G64" s="12"/>
      <c r="H64" s="12"/>
      <c r="I64" s="1"/>
      <c r="J64" s="1"/>
    </row>
    <row r="65" spans="1:10" ht="15.6" x14ac:dyDescent="0.3">
      <c r="A65" s="8" t="s">
        <v>62</v>
      </c>
      <c r="B65" s="42">
        <v>39</v>
      </c>
      <c r="C65" s="43">
        <f t="shared" ref="C65:H65" si="19">C67+C68</f>
        <v>0</v>
      </c>
      <c r="D65" s="43">
        <f t="shared" si="19"/>
        <v>15102874</v>
      </c>
      <c r="E65" s="44">
        <f t="shared" si="19"/>
        <v>3819090</v>
      </c>
      <c r="F65" s="44">
        <f t="shared" si="19"/>
        <v>3730000</v>
      </c>
      <c r="G65" s="44">
        <f t="shared" si="19"/>
        <v>3765000</v>
      </c>
      <c r="H65" s="44">
        <f t="shared" si="19"/>
        <v>3788784</v>
      </c>
      <c r="I65" s="1"/>
      <c r="J65" s="1"/>
    </row>
    <row r="66" spans="1:10" ht="15.6" x14ac:dyDescent="0.3">
      <c r="A66" s="10" t="s">
        <v>63</v>
      </c>
      <c r="B66" s="42"/>
      <c r="C66" s="43"/>
      <c r="D66" s="43"/>
      <c r="E66" s="44"/>
      <c r="F66" s="44"/>
      <c r="G66" s="44"/>
      <c r="H66" s="44"/>
      <c r="I66" s="1"/>
      <c r="J66" s="1"/>
    </row>
    <row r="67" spans="1:10" ht="30" customHeight="1" x14ac:dyDescent="0.3">
      <c r="A67" s="11" t="s">
        <v>64</v>
      </c>
      <c r="B67" s="2">
        <v>40</v>
      </c>
      <c r="C67" s="25"/>
      <c r="D67" s="14">
        <v>11585000</v>
      </c>
      <c r="E67" s="30">
        <v>2943000</v>
      </c>
      <c r="F67" s="30">
        <v>2850000</v>
      </c>
      <c r="G67" s="30">
        <v>2890000</v>
      </c>
      <c r="H67" s="30">
        <v>2902000</v>
      </c>
      <c r="I67" s="1"/>
      <c r="J67" s="1"/>
    </row>
    <row r="68" spans="1:10" ht="31.2" x14ac:dyDescent="0.3">
      <c r="A68" s="13" t="s">
        <v>65</v>
      </c>
      <c r="B68" s="2">
        <v>41</v>
      </c>
      <c r="C68" s="14"/>
      <c r="D68" s="30">
        <f>E68+F68+G68+H68</f>
        <v>3517874</v>
      </c>
      <c r="E68" s="30">
        <v>876090</v>
      </c>
      <c r="F68" s="30">
        <v>880000</v>
      </c>
      <c r="G68" s="30">
        <v>875000</v>
      </c>
      <c r="H68" s="30">
        <v>886784</v>
      </c>
      <c r="I68" s="1"/>
      <c r="J68" s="1"/>
    </row>
    <row r="69" spans="1:10" ht="15.6" x14ac:dyDescent="0.3">
      <c r="A69" s="13" t="s">
        <v>66</v>
      </c>
      <c r="B69" s="2">
        <v>42</v>
      </c>
      <c r="C69" s="14">
        <f>41466*12*4.94+208333*7</f>
        <v>3916435.48</v>
      </c>
      <c r="D69" s="30">
        <v>1154500</v>
      </c>
      <c r="E69" s="30">
        <v>282500</v>
      </c>
      <c r="F69" s="30">
        <v>285000</v>
      </c>
      <c r="G69" s="30">
        <v>292000</v>
      </c>
      <c r="H69" s="30">
        <v>295000</v>
      </c>
      <c r="I69" s="1"/>
      <c r="J69" s="1"/>
    </row>
    <row r="70" spans="1:10" ht="15.6" x14ac:dyDescent="0.3">
      <c r="A70" s="13" t="s">
        <v>67</v>
      </c>
      <c r="B70" s="2">
        <v>43</v>
      </c>
      <c r="C70" s="14">
        <f>8111*4.94*12</f>
        <v>480820.08000000007</v>
      </c>
      <c r="D70" s="30"/>
      <c r="E70" s="30"/>
      <c r="F70" s="30"/>
      <c r="G70" s="30"/>
      <c r="H70" s="30"/>
      <c r="I70" s="9"/>
      <c r="J70" s="1"/>
    </row>
    <row r="71" spans="1:10" ht="15.6" x14ac:dyDescent="0.3">
      <c r="A71" s="13" t="s">
        <v>68</v>
      </c>
      <c r="B71" s="2">
        <v>44</v>
      </c>
      <c r="C71" s="12">
        <f t="shared" ref="C71" si="20">C72+C73+C74</f>
        <v>0</v>
      </c>
      <c r="D71" s="32"/>
      <c r="E71" s="32"/>
      <c r="F71" s="32"/>
      <c r="G71" s="32"/>
      <c r="H71" s="32"/>
      <c r="I71" s="1"/>
      <c r="J71" s="1"/>
    </row>
    <row r="72" spans="1:10" ht="15.6" x14ac:dyDescent="0.3">
      <c r="A72" s="13" t="s">
        <v>69</v>
      </c>
      <c r="B72" s="2">
        <v>45</v>
      </c>
      <c r="C72" s="12"/>
      <c r="D72" s="32"/>
      <c r="E72" s="33"/>
      <c r="F72" s="33"/>
      <c r="G72" s="33"/>
      <c r="H72" s="32"/>
      <c r="I72" s="1"/>
      <c r="J72" s="1"/>
    </row>
    <row r="73" spans="1:10" ht="15.6" x14ac:dyDescent="0.3">
      <c r="A73" s="13" t="s">
        <v>70</v>
      </c>
      <c r="B73" s="2">
        <v>46</v>
      </c>
      <c r="C73" s="16"/>
      <c r="D73" s="33"/>
      <c r="E73" s="33"/>
      <c r="F73" s="33"/>
      <c r="G73" s="33"/>
      <c r="H73" s="33"/>
      <c r="I73" s="1"/>
      <c r="J73" s="1"/>
    </row>
    <row r="74" spans="1:10" ht="15.6" x14ac:dyDescent="0.3">
      <c r="A74" s="13" t="s">
        <v>71</v>
      </c>
      <c r="B74" s="2">
        <v>47</v>
      </c>
      <c r="C74" s="16"/>
      <c r="D74" s="16"/>
      <c r="E74" s="16"/>
      <c r="F74" s="16"/>
      <c r="G74" s="16"/>
      <c r="H74" s="16"/>
      <c r="I74" s="1"/>
      <c r="J74" s="1"/>
    </row>
    <row r="75" spans="1:10" ht="15.6" x14ac:dyDescent="0.3">
      <c r="A75" s="13" t="s">
        <v>72</v>
      </c>
      <c r="B75" s="2">
        <v>48</v>
      </c>
      <c r="C75" s="12">
        <v>75337103</v>
      </c>
      <c r="D75" s="12">
        <v>103276728</v>
      </c>
      <c r="E75" s="12">
        <v>24256912</v>
      </c>
      <c r="F75" s="12">
        <v>25498680</v>
      </c>
      <c r="G75" s="12">
        <v>26535630</v>
      </c>
      <c r="H75" s="12">
        <v>26985506</v>
      </c>
      <c r="I75" s="1"/>
      <c r="J75" s="1"/>
    </row>
    <row r="76" spans="1:1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6" x14ac:dyDescent="0.3">
      <c r="A77" s="1"/>
      <c r="B77" s="1"/>
      <c r="C77" s="1"/>
      <c r="D77" s="1"/>
      <c r="E77" s="1"/>
      <c r="F77" s="1"/>
      <c r="G77" s="1"/>
      <c r="H77" s="1" t="s">
        <v>60</v>
      </c>
      <c r="I77" s="1"/>
      <c r="J77" s="1"/>
    </row>
    <row r="78" spans="1:1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6" x14ac:dyDescent="0.3">
      <c r="A81" s="26" t="s">
        <v>73</v>
      </c>
      <c r="B81" s="1"/>
      <c r="C81" s="1"/>
      <c r="D81" s="1"/>
      <c r="E81" s="27" t="s">
        <v>74</v>
      </c>
      <c r="F81" s="1"/>
      <c r="G81" s="1"/>
      <c r="H81" s="1"/>
      <c r="I81" s="1"/>
      <c r="J81" s="1"/>
    </row>
    <row r="82" spans="1:10" ht="15.6" x14ac:dyDescent="0.3">
      <c r="A82" s="27"/>
      <c r="B82" s="1"/>
      <c r="C82" s="1"/>
      <c r="D82" s="1"/>
      <c r="E82" s="1"/>
      <c r="F82" s="1"/>
      <c r="G82" s="1"/>
      <c r="H82" s="1"/>
      <c r="I82" s="1"/>
      <c r="J82" s="1"/>
    </row>
    <row r="83" spans="1:10" ht="15.6" x14ac:dyDescent="0.3">
      <c r="A83" s="27" t="s">
        <v>75</v>
      </c>
      <c r="B83" s="1"/>
      <c r="C83" s="1"/>
      <c r="D83" s="1"/>
      <c r="E83" s="27" t="s">
        <v>77</v>
      </c>
      <c r="F83" s="1"/>
      <c r="G83" s="1"/>
      <c r="H83" s="1"/>
      <c r="I83" s="1"/>
      <c r="J83" s="1"/>
    </row>
    <row r="84" spans="1:1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6" x14ac:dyDescent="0.3">
      <c r="A85" s="1"/>
      <c r="B85" s="1"/>
      <c r="C85" s="1"/>
      <c r="E85" s="1"/>
      <c r="F85" s="1"/>
      <c r="G85" s="1"/>
      <c r="H85" s="1"/>
      <c r="I85" s="1"/>
      <c r="J85" s="1"/>
    </row>
    <row r="86" spans="1:10" ht="15.6" x14ac:dyDescent="0.3">
      <c r="A86" s="1"/>
      <c r="B86" s="1"/>
      <c r="C86" s="1"/>
      <c r="D86" s="28" t="s">
        <v>76</v>
      </c>
      <c r="E86" s="1"/>
      <c r="F86" s="1"/>
      <c r="G86" s="1"/>
      <c r="H86" s="1"/>
      <c r="I86" s="1"/>
      <c r="J86" s="1"/>
    </row>
    <row r="87" spans="1:1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6" x14ac:dyDescent="0.3">
      <c r="A88" s="1"/>
      <c r="B88" s="1"/>
      <c r="C88" s="1"/>
      <c r="D88" s="28"/>
      <c r="E88" s="1"/>
      <c r="F88" s="1"/>
      <c r="G88" s="1"/>
      <c r="H88" s="1"/>
      <c r="I88" s="1"/>
      <c r="J88" s="1"/>
    </row>
    <row r="89" spans="1:1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6" x14ac:dyDescent="0.3">
      <c r="A90" s="1"/>
      <c r="B90" s="1"/>
      <c r="C90" s="1"/>
      <c r="D90" s="9"/>
      <c r="E90" s="1"/>
      <c r="F90" s="1"/>
      <c r="G90" s="1"/>
      <c r="H90" s="1"/>
      <c r="I90" s="1"/>
      <c r="J90" s="1"/>
    </row>
    <row r="91" spans="1:1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</row>
  </sheetData>
  <mergeCells count="52">
    <mergeCell ref="G52:G53"/>
    <mergeCell ref="H52:H53"/>
    <mergeCell ref="B65:B66"/>
    <mergeCell ref="C65:C66"/>
    <mergeCell ref="D65:D66"/>
    <mergeCell ref="E65:E66"/>
    <mergeCell ref="F65:F66"/>
    <mergeCell ref="G65:G66"/>
    <mergeCell ref="H65:H66"/>
    <mergeCell ref="F52:F53"/>
    <mergeCell ref="A52:A53"/>
    <mergeCell ref="B52:B53"/>
    <mergeCell ref="C52:C53"/>
    <mergeCell ref="D52:D53"/>
    <mergeCell ref="E52:E53"/>
    <mergeCell ref="B44:B45"/>
    <mergeCell ref="D44:D45"/>
    <mergeCell ref="E44:E45"/>
    <mergeCell ref="F44:F45"/>
    <mergeCell ref="G44:G45"/>
    <mergeCell ref="G17:G18"/>
    <mergeCell ref="H17:H18"/>
    <mergeCell ref="H44:H45"/>
    <mergeCell ref="H19:H20"/>
    <mergeCell ref="B31:B32"/>
    <mergeCell ref="D31:D32"/>
    <mergeCell ref="E31:E32"/>
    <mergeCell ref="F31:F32"/>
    <mergeCell ref="G31:G32"/>
    <mergeCell ref="H31:H32"/>
    <mergeCell ref="B19:B20"/>
    <mergeCell ref="C19:C20"/>
    <mergeCell ref="D19:D20"/>
    <mergeCell ref="E19:E20"/>
    <mergeCell ref="F19:F20"/>
    <mergeCell ref="G19:G20"/>
    <mergeCell ref="B17:B18"/>
    <mergeCell ref="C17:C18"/>
    <mergeCell ref="D17:D18"/>
    <mergeCell ref="E17:E18"/>
    <mergeCell ref="F17:F18"/>
    <mergeCell ref="A4:G4"/>
    <mergeCell ref="A7:A8"/>
    <mergeCell ref="D7:D8"/>
    <mergeCell ref="E7:H7"/>
    <mergeCell ref="B10:B11"/>
    <mergeCell ref="C10:C11"/>
    <mergeCell ref="D10:D11"/>
    <mergeCell ref="E10:E11"/>
    <mergeCell ref="F10:F11"/>
    <mergeCell ref="G10:G11"/>
    <mergeCell ref="H10:H11"/>
  </mergeCells>
  <pageMargins left="0.37" right="0.14000000000000001" top="0.74" bottom="1.1299999999999999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PROIECT_BVC2026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</dc:creator>
  <cp:lastModifiedBy>Popescu Mioara</cp:lastModifiedBy>
  <cp:lastPrinted>2023-01-17T17:22:11Z</cp:lastPrinted>
  <dcterms:created xsi:type="dcterms:W3CDTF">2022-12-19T15:26:02Z</dcterms:created>
  <dcterms:modified xsi:type="dcterms:W3CDTF">2026-04-22T06:58:15Z</dcterms:modified>
</cp:coreProperties>
</file>